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https://stichtinggeonovum.sharepoint.com/sites/msteams_bf388d/Gedeelde documenten/General/A Beheer Geostandaarden/BOMOS/Geonovum BOMOS rekenmodel publiek/Geonovum BOMOS rekenmodel publiek v2.1/"/>
    </mc:Choice>
  </mc:AlternateContent>
  <xr:revisionPtr revIDLastSave="76" documentId="8_{8D662CD0-CC64-48F9-BFCB-58D0707D0429}" xr6:coauthVersionLast="47" xr6:coauthVersionMax="47" xr10:uidLastSave="{BC53796E-D3B3-448B-A7C2-9CF18223947B}"/>
  <bookViews>
    <workbookView xWindow="-108" yWindow="-108" windowWidth="23256" windowHeight="12456" xr2:uid="{00000000-000D-0000-FFFF-FFFF00000000}"/>
  </bookViews>
  <sheets>
    <sheet name="Werkzaamheden" sheetId="1" r:id="rId1"/>
    <sheet name="Lookup"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1" l="1"/>
  <c r="K28" i="1" s="1"/>
  <c r="J42" i="1" l="1"/>
  <c r="H12" i="1" l="1"/>
  <c r="K12" i="1" s="1"/>
  <c r="H14" i="1"/>
  <c r="L14" i="1" s="1"/>
  <c r="H15" i="1"/>
  <c r="L15" i="1" s="1"/>
  <c r="H17" i="1"/>
  <c r="K17" i="1" s="1"/>
  <c r="H18" i="1"/>
  <c r="K18" i="1" s="1"/>
  <c r="H16" i="1"/>
  <c r="K16" i="1" s="1"/>
  <c r="H31" i="1"/>
  <c r="K31" i="1" s="1"/>
  <c r="H32" i="1"/>
  <c r="K32" i="1" s="1"/>
  <c r="H33" i="1"/>
  <c r="K33" i="1" s="1"/>
  <c r="H34" i="1"/>
  <c r="K34" i="1" s="1"/>
  <c r="H35" i="1"/>
  <c r="K35" i="1" s="1"/>
  <c r="H38" i="1"/>
  <c r="K38" i="1" s="1"/>
  <c r="H39" i="1"/>
  <c r="K39" i="1" s="1"/>
  <c r="H40" i="1"/>
  <c r="K40" i="1" s="1"/>
  <c r="H21" i="1"/>
  <c r="K21" i="1" s="1"/>
  <c r="H22" i="1"/>
  <c r="K22" i="1" s="1"/>
  <c r="H27" i="1"/>
  <c r="K27" i="1" s="1"/>
  <c r="H24" i="1"/>
  <c r="L24" i="1" s="1"/>
  <c r="H25" i="1"/>
  <c r="L25" i="1" s="1"/>
  <c r="H26" i="1"/>
  <c r="L26" i="1" s="1"/>
  <c r="H8" i="1"/>
  <c r="K8" i="1" s="1"/>
  <c r="H9" i="1"/>
  <c r="H7" i="1"/>
  <c r="K7" i="1" s="1"/>
  <c r="K9" i="1" l="1"/>
  <c r="J6" i="1" s="1"/>
  <c r="H2" i="1"/>
  <c r="J37" i="1"/>
  <c r="J30" i="1"/>
  <c r="K23" i="1"/>
  <c r="J20" i="1" s="1"/>
  <c r="K13" i="1"/>
  <c r="J11" i="1" s="1"/>
  <c r="J2" i="1" l="1"/>
  <c r="K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jvangelder</author>
    <author>tc={88E9F795-7764-4629-93E8-286D3034047B}</author>
  </authors>
  <commentList>
    <comment ref="B2" authorId="0" shapeId="0" xr:uid="{00000000-0006-0000-0100-000001000000}">
      <text>
        <r>
          <rPr>
            <b/>
            <sz val="9"/>
            <color indexed="81"/>
            <rFont val="Tahoma"/>
            <family val="2"/>
          </rPr>
          <t xml:space="preserve">Let op: 
</t>
        </r>
        <r>
          <rPr>
            <sz val="9"/>
            <color indexed="81"/>
            <rFont val="Tahoma"/>
            <family val="2"/>
          </rPr>
          <t>De waarden in deze kolom moeten alfabetisch gesorteerd zijn!</t>
        </r>
      </text>
    </comment>
    <comment ref="C2" authorId="1" shapeId="0" xr:uid="{88E9F795-7764-4629-93E8-286D3034047B}">
      <text>
        <t>[Opmerkingenthread]
U kunt deze opmerkingenthread lezen in uw versie van Excel. Eventuele wijzigingen aan de thread gaan echter verloren als het bestand wordt geopend in een nieuwere versie van Excel. Meer informatie: https://go.microsoft.com/fwlink/?linkid=870924
Opmerking:
    Sinds 1 januari 2023 zijn onze tarieven gekoppeld aan de loonkosten. Dit betekend dat een stijging in de loonkosten zal leiden tot een stijging van de tarieven. Geonovum volgt de loonontwikkeling van het CAO Rijk. Dit zijn de uurtarieven voor 2024.</t>
      </text>
    </comment>
  </commentList>
</comments>
</file>

<file path=xl/sharedStrings.xml><?xml version="1.0" encoding="utf-8"?>
<sst xmlns="http://schemas.openxmlformats.org/spreadsheetml/2006/main" count="107" uniqueCount="97">
  <si>
    <t>Governance</t>
  </si>
  <si>
    <t>Visie</t>
  </si>
  <si>
    <t>Financiën</t>
  </si>
  <si>
    <t>3.1</t>
  </si>
  <si>
    <t>Architectuur</t>
  </si>
  <si>
    <t>Internationale, Europese en nationale geo-standaardisatiegemeenschap</t>
  </si>
  <si>
    <t>Samenwerking met andere beheerorganisaties</t>
  </si>
  <si>
    <t>3.2</t>
  </si>
  <si>
    <t>Wijzigingsbeheer</t>
  </si>
  <si>
    <t>Wijzigingsprotocol</t>
  </si>
  <si>
    <t>Versiebeheer</t>
  </si>
  <si>
    <t>Community</t>
  </si>
  <si>
    <t>Rechtenbeleid</t>
  </si>
  <si>
    <t>4.1</t>
  </si>
  <si>
    <t>4.2</t>
  </si>
  <si>
    <t>4.3</t>
  </si>
  <si>
    <t>4.4</t>
  </si>
  <si>
    <t>4.5</t>
  </si>
  <si>
    <t>5.1</t>
  </si>
  <si>
    <t>Helpdesk</t>
  </si>
  <si>
    <t>5.2</t>
  </si>
  <si>
    <t>Publicatie</t>
  </si>
  <si>
    <t>Promotie</t>
  </si>
  <si>
    <t>Klachtenafhandeling</t>
  </si>
  <si>
    <t>Strategie</t>
  </si>
  <si>
    <t>Tactiek</t>
  </si>
  <si>
    <t>Operationeel</t>
  </si>
  <si>
    <t>Implementatieondersteuning</t>
  </si>
  <si>
    <t>Communicatie</t>
  </si>
  <si>
    <t>WpJ</t>
  </si>
  <si>
    <t>Uren</t>
  </si>
  <si>
    <t>Bedrag</t>
  </si>
  <si>
    <t>Srt</t>
  </si>
  <si>
    <t>H</t>
  </si>
  <si>
    <t>L</t>
  </si>
  <si>
    <t>Tar</t>
  </si>
  <si>
    <t>Moduleontwikkeling</t>
  </si>
  <si>
    <t>Pilot</t>
  </si>
  <si>
    <t>Initiatie</t>
  </si>
  <si>
    <t>Ontwikkeling</t>
  </si>
  <si>
    <t>Documentatie</t>
  </si>
  <si>
    <t>Kwaliteitsbeleid &amp; benchmarking</t>
  </si>
  <si>
    <t>Adoptie &amp; erkenning</t>
  </si>
  <si>
    <t>UpW</t>
  </si>
  <si>
    <t>M</t>
  </si>
  <si>
    <t>#</t>
  </si>
  <si>
    <t>specifieke hulpmiddelen voor het beheer</t>
  </si>
  <si>
    <t>marketingkosten</t>
  </si>
  <si>
    <t>representatiekosten</t>
  </si>
  <si>
    <t>reis- en verblijfkosten</t>
  </si>
  <si>
    <t>kosten voor bijeenkomsten</t>
  </si>
  <si>
    <t>zaalhuur</t>
  </si>
  <si>
    <t>catering</t>
  </si>
  <si>
    <t>locatiekosten voor beheerteam (indien ruimte van Geonovum niet toereikend is)</t>
  </si>
  <si>
    <t>software</t>
  </si>
  <si>
    <t>hardware</t>
  </si>
  <si>
    <t>lunches</t>
  </si>
  <si>
    <t>2.1</t>
  </si>
  <si>
    <t>2.2</t>
  </si>
  <si>
    <t>2.3</t>
  </si>
  <si>
    <t>3.2.1</t>
  </si>
  <si>
    <t>3.2.2</t>
  </si>
  <si>
    <t>3.3</t>
  </si>
  <si>
    <t>3.4</t>
  </si>
  <si>
    <t>3.5</t>
  </si>
  <si>
    <t>5.3</t>
  </si>
  <si>
    <t>Weken per jaar</t>
  </si>
  <si>
    <t>Uren per week</t>
  </si>
  <si>
    <t>Bijvoorbeeld</t>
  </si>
  <si>
    <t>4 WpJ/ 8 UpW</t>
  </si>
  <si>
    <t>ieder kwartaal een dag voor dit onderwerp</t>
  </si>
  <si>
    <t>Tar H</t>
  </si>
  <si>
    <t>tarief</t>
  </si>
  <si>
    <t>Hoog</t>
  </si>
  <si>
    <t>midden</t>
  </si>
  <si>
    <t>laag</t>
  </si>
  <si>
    <t>Toelichting</t>
  </si>
  <si>
    <t>Overige kosten</t>
  </si>
  <si>
    <t>6.1</t>
  </si>
  <si>
    <t>6.2</t>
  </si>
  <si>
    <t>6.3</t>
  </si>
  <si>
    <t>5.4</t>
  </si>
  <si>
    <t>5.5</t>
  </si>
  <si>
    <t>Wensen &amp; eisen</t>
  </si>
  <si>
    <t>Opleiding</t>
  </si>
  <si>
    <t>Totaal aantal uren</t>
  </si>
  <si>
    <t>[Vul de geel gemarkeerde velden in, verwijder daarna deze tekst]</t>
  </si>
  <si>
    <r>
      <t xml:space="preserve">Totaal </t>
    </r>
    <r>
      <rPr>
        <u/>
        <sz val="11"/>
        <color theme="0" tint="-0.34998626667073579"/>
        <rFont val="Calibri"/>
        <family val="2"/>
        <scheme val="minor"/>
      </rPr>
      <t>excl</t>
    </r>
    <r>
      <rPr>
        <sz val="11"/>
        <color theme="0" tint="-0.34998626667073579"/>
        <rFont val="Calibri"/>
        <family val="2"/>
        <scheme val="minor"/>
      </rPr>
      <t xml:space="preserve"> BTW</t>
    </r>
  </si>
  <si>
    <r>
      <t xml:space="preserve">Totaal </t>
    </r>
    <r>
      <rPr>
        <u/>
        <sz val="11"/>
        <color theme="0" tint="-0.34998626667073579"/>
        <rFont val="Calibri"/>
        <family val="2"/>
        <scheme val="minor"/>
      </rPr>
      <t>incl</t>
    </r>
    <r>
      <rPr>
        <sz val="11"/>
        <color theme="0" tint="-0.34998626667073579"/>
        <rFont val="Calibri"/>
        <family val="2"/>
        <scheme val="minor"/>
      </rPr>
      <t xml:space="preserve"> BTW</t>
    </r>
  </si>
  <si>
    <t>4.3.1</t>
  </si>
  <si>
    <t>4.3.2</t>
  </si>
  <si>
    <t>4.3.3</t>
  </si>
  <si>
    <t>Validatie &amp; Cerificatie</t>
  </si>
  <si>
    <t>Uurtarieven 2024</t>
  </si>
  <si>
    <t>Uitvoering</t>
  </si>
  <si>
    <t>NAAM (OFFERTE) opdracht beheer standaard</t>
  </si>
  <si>
    <t>H is tarief van een senior adviseur (zie waarde in tabblad Lookup)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</si>
</sst>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quot;€&quot;\ * #,##0.00_ ;_ &quot;€&quot;\ * \-#,##0.00_ ;_ &quot;€&quot;\ * &quot;-&quot;??_ ;_ @_ "/>
  </numFmts>
  <fonts count="1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u val="singleAccounting"/>
      <sz val="11"/>
      <color theme="1"/>
      <name val="Calibri"/>
      <family val="2"/>
      <scheme val="minor"/>
    </font>
    <font>
      <sz val="9"/>
      <color indexed="81"/>
      <name val="Tahoma"/>
      <family val="2"/>
    </font>
    <font>
      <b/>
      <sz val="9"/>
      <color indexed="81"/>
      <name val="Tahoma"/>
      <family val="2"/>
    </font>
    <font>
      <sz val="11"/>
      <color theme="0" tint="-0.34998626667073579"/>
      <name val="Calibri"/>
      <family val="2"/>
      <scheme val="minor"/>
    </font>
    <font>
      <b/>
      <sz val="11"/>
      <color theme="0" tint="-0.34998626667073579"/>
      <name val="Calibri"/>
      <family val="2"/>
      <scheme val="minor"/>
    </font>
    <font>
      <b/>
      <sz val="12"/>
      <name val="Calibri"/>
      <family val="2"/>
      <scheme val="minor"/>
    </font>
    <font>
      <sz val="12"/>
      <name val="Calibri"/>
      <family val="2"/>
      <scheme val="minor"/>
    </font>
    <font>
      <b/>
      <sz val="12"/>
      <color theme="1"/>
      <name val="Calibri"/>
      <family val="2"/>
      <scheme val="minor"/>
    </font>
    <font>
      <sz val="12"/>
      <color theme="1"/>
      <name val="Calibri"/>
      <family val="2"/>
      <scheme val="minor"/>
    </font>
    <font>
      <sz val="11"/>
      <color rgb="FFFF0000"/>
      <name val="Calibri"/>
      <family val="2"/>
      <scheme val="minor"/>
    </font>
    <font>
      <u/>
      <sz val="11"/>
      <color theme="0" tint="-0.34998626667073579"/>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B615"/>
        <bgColor indexed="64"/>
      </patternFill>
    </fill>
    <fill>
      <patternFill patternType="solid">
        <fgColor rgb="FF75D2B5"/>
        <bgColor indexed="64"/>
      </patternFill>
    </fill>
    <fill>
      <patternFill patternType="solid">
        <fgColor rgb="FFE27000"/>
        <bgColor indexed="64"/>
      </patternFill>
    </fill>
    <fill>
      <patternFill patternType="solid">
        <fgColor rgb="FF8FCBE5"/>
        <bgColor indexed="64"/>
      </patternFill>
    </fill>
    <fill>
      <patternFill patternType="solid">
        <fgColor rgb="FF488E1B"/>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39">
    <xf numFmtId="0" fontId="0" fillId="0" borderId="0" xfId="0"/>
    <xf numFmtId="0" fontId="2" fillId="0" borderId="0" xfId="0" applyFont="1"/>
    <xf numFmtId="0" fontId="3" fillId="0" borderId="0" xfId="0" applyFont="1"/>
    <xf numFmtId="0" fontId="0" fillId="0" borderId="1" xfId="0" applyBorder="1"/>
    <xf numFmtId="44" fontId="0" fillId="0" borderId="0" xfId="1" applyFont="1"/>
    <xf numFmtId="44" fontId="0" fillId="0" borderId="1" xfId="1" applyFont="1" applyBorder="1"/>
    <xf numFmtId="44" fontId="2" fillId="0" borderId="0" xfId="0" applyNumberFormat="1" applyFont="1"/>
    <xf numFmtId="44" fontId="5" fillId="0" borderId="1" xfId="0" applyNumberFormat="1" applyFont="1" applyBorder="1"/>
    <xf numFmtId="0" fontId="0" fillId="2" borderId="1" xfId="0" applyFill="1" applyBorder="1"/>
    <xf numFmtId="0" fontId="4" fillId="3" borderId="1" xfId="0" applyFont="1" applyFill="1" applyBorder="1"/>
    <xf numFmtId="0" fontId="3" fillId="3" borderId="1" xfId="0" applyFont="1" applyFill="1" applyBorder="1"/>
    <xf numFmtId="0" fontId="8" fillId="0" borderId="0" xfId="0" applyFont="1"/>
    <xf numFmtId="44" fontId="9" fillId="0" borderId="0" xfId="0" applyNumberFormat="1" applyFont="1"/>
    <xf numFmtId="0" fontId="0" fillId="0" borderId="0" xfId="0" applyAlignment="1">
      <alignment horizontal="left"/>
    </xf>
    <xf numFmtId="44" fontId="0" fillId="0" borderId="0" xfId="0" applyNumberFormat="1"/>
    <xf numFmtId="0" fontId="0" fillId="3" borderId="1" xfId="0" applyFill="1" applyBorder="1"/>
    <xf numFmtId="0" fontId="14" fillId="0" borderId="0" xfId="0" applyFont="1"/>
    <xf numFmtId="44" fontId="14" fillId="0" borderId="0" xfId="1" applyFont="1"/>
    <xf numFmtId="0" fontId="0" fillId="2" borderId="0" xfId="0" applyFill="1"/>
    <xf numFmtId="0" fontId="2" fillId="2" borderId="0" xfId="0" applyFont="1" applyFill="1"/>
    <xf numFmtId="0" fontId="15" fillId="0" borderId="0" xfId="0" applyFont="1"/>
    <xf numFmtId="0" fontId="12" fillId="4" borderId="1" xfId="0" applyFont="1" applyFill="1" applyBorder="1" applyAlignment="1">
      <alignment horizontal="left"/>
    </xf>
    <xf numFmtId="0" fontId="13" fillId="4" borderId="1" xfId="0" applyFont="1" applyFill="1" applyBorder="1" applyAlignment="1">
      <alignment horizontal="left"/>
    </xf>
    <xf numFmtId="0" fontId="10" fillId="5" borderId="1" xfId="0" applyFont="1" applyFill="1" applyBorder="1" applyAlignment="1">
      <alignment horizontal="left"/>
    </xf>
    <xf numFmtId="0" fontId="11" fillId="5" borderId="1" xfId="0" applyFont="1" applyFill="1" applyBorder="1" applyAlignment="1">
      <alignment horizontal="left"/>
    </xf>
    <xf numFmtId="0" fontId="12" fillId="6" borderId="1" xfId="0" applyFont="1" applyFill="1" applyBorder="1" applyAlignment="1">
      <alignment horizontal="left"/>
    </xf>
    <xf numFmtId="0" fontId="13" fillId="6" borderId="1" xfId="0" applyFont="1" applyFill="1" applyBorder="1" applyAlignment="1">
      <alignment horizontal="left"/>
    </xf>
    <xf numFmtId="0" fontId="12" fillId="7" borderId="1" xfId="0" applyFont="1" applyFill="1" applyBorder="1" applyAlignment="1">
      <alignment horizontal="left"/>
    </xf>
    <xf numFmtId="0" fontId="13" fillId="7" borderId="1" xfId="0" applyFont="1" applyFill="1" applyBorder="1" applyAlignment="1">
      <alignment horizontal="left"/>
    </xf>
    <xf numFmtId="0" fontId="10" fillId="8" borderId="1" xfId="0" applyFont="1" applyFill="1" applyBorder="1" applyAlignment="1">
      <alignment horizontal="left"/>
    </xf>
    <xf numFmtId="0" fontId="10" fillId="8" borderId="1" xfId="0" applyFont="1" applyFill="1" applyBorder="1"/>
    <xf numFmtId="0" fontId="11" fillId="8" borderId="1" xfId="0" applyFont="1" applyFill="1" applyBorder="1"/>
    <xf numFmtId="0" fontId="0" fillId="9" borderId="0" xfId="0" applyFill="1"/>
    <xf numFmtId="0" fontId="2" fillId="9" borderId="0" xfId="0" applyFont="1" applyFill="1"/>
    <xf numFmtId="0" fontId="0" fillId="0" borderId="0" xfId="0" applyBorder="1"/>
    <xf numFmtId="44" fontId="2" fillId="9" borderId="3" xfId="0" applyNumberFormat="1" applyFont="1" applyFill="1" applyBorder="1"/>
    <xf numFmtId="44" fontId="2" fillId="9" borderId="2" xfId="0" applyNumberFormat="1" applyFont="1" applyFill="1" applyBorder="1"/>
    <xf numFmtId="44" fontId="10" fillId="2" borderId="4" xfId="0" applyNumberFormat="1" applyFont="1" applyFill="1" applyBorder="1"/>
    <xf numFmtId="44" fontId="0" fillId="2" borderId="1" xfId="1" applyFont="1" applyFill="1" applyBorder="1"/>
  </cellXfs>
  <cellStyles count="3">
    <cellStyle name="Standaard" xfId="0" builtinId="0"/>
    <cellStyle name="Standaard 2" xfId="2" xr:uid="{CA38D79A-CB67-48C5-BA18-D56A24ADB332}"/>
    <cellStyle name="Valuta" xfId="1" builtinId="4"/>
  </cellStyles>
  <dxfs count="0"/>
  <tableStyles count="0" defaultTableStyle="TableStyleMedium9" defaultPivotStyle="PivotStyleLight16"/>
  <colors>
    <mruColors>
      <color rgb="FF488E1B"/>
      <color rgb="FF8FCBE5"/>
      <color rgb="FFE27000"/>
      <color rgb="FF75D2B5"/>
      <color rgb="FFFFB615"/>
      <color rgb="FF39870D"/>
      <color rgb="FF00CC99"/>
      <color rgb="FF70AD47"/>
      <color rgb="FF5B9BD5"/>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9526</xdr:colOff>
      <xdr:row>10</xdr:row>
      <xdr:rowOff>104776</xdr:rowOff>
    </xdr:from>
    <xdr:to>
      <xdr:col>10</xdr:col>
      <xdr:colOff>400051</xdr:colOff>
      <xdr:row>10</xdr:row>
      <xdr:rowOff>209551</xdr:rowOff>
    </xdr:to>
    <xdr:cxnSp macro="">
      <xdr:nvCxnSpPr>
        <xdr:cNvPr id="5" name="Gebogen verbindingslijn 4">
          <a:extLst>
            <a:ext uri="{FF2B5EF4-FFF2-40B4-BE49-F238E27FC236}">
              <a16:creationId xmlns:a16="http://schemas.microsoft.com/office/drawing/2014/main" id="{00000000-0008-0000-0000-000005000000}"/>
            </a:ext>
          </a:extLst>
        </xdr:cNvPr>
        <xdr:cNvCxnSpPr/>
      </xdr:nvCxnSpPr>
      <xdr:spPr>
        <a:xfrm rot="10800000">
          <a:off x="7762876" y="2609851"/>
          <a:ext cx="390525" cy="104775"/>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xdr:colOff>
      <xdr:row>29</xdr:row>
      <xdr:rowOff>123826</xdr:rowOff>
    </xdr:from>
    <xdr:to>
      <xdr:col>10</xdr:col>
      <xdr:colOff>390526</xdr:colOff>
      <xdr:row>30</xdr:row>
      <xdr:rowOff>9526</xdr:rowOff>
    </xdr:to>
    <xdr:cxnSp macro="">
      <xdr:nvCxnSpPr>
        <xdr:cNvPr id="6" name="Gebogen verbindingslijn 5">
          <a:extLst>
            <a:ext uri="{FF2B5EF4-FFF2-40B4-BE49-F238E27FC236}">
              <a16:creationId xmlns:a16="http://schemas.microsoft.com/office/drawing/2014/main" id="{00000000-0008-0000-0000-000006000000}"/>
            </a:ext>
          </a:extLst>
        </xdr:cNvPr>
        <xdr:cNvCxnSpPr/>
      </xdr:nvCxnSpPr>
      <xdr:spPr>
        <a:xfrm rot="10800000">
          <a:off x="7753351" y="4752976"/>
          <a:ext cx="390525" cy="104775"/>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9526</xdr:colOff>
      <xdr:row>36</xdr:row>
      <xdr:rowOff>114301</xdr:rowOff>
    </xdr:from>
    <xdr:to>
      <xdr:col>10</xdr:col>
      <xdr:colOff>400051</xdr:colOff>
      <xdr:row>37</xdr:row>
      <xdr:rowOff>1</xdr:rowOff>
    </xdr:to>
    <xdr:cxnSp macro="">
      <xdr:nvCxnSpPr>
        <xdr:cNvPr id="7" name="Gebogen verbindingslijn 6">
          <a:extLst>
            <a:ext uri="{FF2B5EF4-FFF2-40B4-BE49-F238E27FC236}">
              <a16:creationId xmlns:a16="http://schemas.microsoft.com/office/drawing/2014/main" id="{00000000-0008-0000-0000-000007000000}"/>
            </a:ext>
          </a:extLst>
        </xdr:cNvPr>
        <xdr:cNvCxnSpPr/>
      </xdr:nvCxnSpPr>
      <xdr:spPr>
        <a:xfrm rot="10800000">
          <a:off x="7762876" y="6105526"/>
          <a:ext cx="390525" cy="104775"/>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9526</xdr:colOff>
      <xdr:row>19</xdr:row>
      <xdr:rowOff>123826</xdr:rowOff>
    </xdr:from>
    <xdr:to>
      <xdr:col>10</xdr:col>
      <xdr:colOff>400051</xdr:colOff>
      <xdr:row>20</xdr:row>
      <xdr:rowOff>9526</xdr:rowOff>
    </xdr:to>
    <xdr:cxnSp macro="">
      <xdr:nvCxnSpPr>
        <xdr:cNvPr id="8" name="Gebogen verbindingslijn 7">
          <a:extLst>
            <a:ext uri="{FF2B5EF4-FFF2-40B4-BE49-F238E27FC236}">
              <a16:creationId xmlns:a16="http://schemas.microsoft.com/office/drawing/2014/main" id="{00000000-0008-0000-0000-000008000000}"/>
            </a:ext>
          </a:extLst>
        </xdr:cNvPr>
        <xdr:cNvCxnSpPr/>
      </xdr:nvCxnSpPr>
      <xdr:spPr>
        <a:xfrm rot="10800000">
          <a:off x="7762876" y="7096126"/>
          <a:ext cx="390525" cy="104775"/>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43816</xdr:colOff>
      <xdr:row>5</xdr:row>
      <xdr:rowOff>87631</xdr:rowOff>
    </xdr:from>
    <xdr:to>
      <xdr:col>10</xdr:col>
      <xdr:colOff>434341</xdr:colOff>
      <xdr:row>5</xdr:row>
      <xdr:rowOff>184786</xdr:rowOff>
    </xdr:to>
    <xdr:cxnSp macro="">
      <xdr:nvCxnSpPr>
        <xdr:cNvPr id="12" name="Gebogen verbindingslijn 4">
          <a:extLst>
            <a:ext uri="{FF2B5EF4-FFF2-40B4-BE49-F238E27FC236}">
              <a16:creationId xmlns:a16="http://schemas.microsoft.com/office/drawing/2014/main" id="{308F2417-CBB1-4D39-9887-7E832E011ABA}"/>
            </a:ext>
          </a:extLst>
        </xdr:cNvPr>
        <xdr:cNvCxnSpPr/>
      </xdr:nvCxnSpPr>
      <xdr:spPr>
        <a:xfrm rot="10800000">
          <a:off x="7785736" y="1002031"/>
          <a:ext cx="390525" cy="97155"/>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12</xdr:row>
      <xdr:rowOff>83820</xdr:rowOff>
    </xdr:from>
    <xdr:to>
      <xdr:col>11</xdr:col>
      <xdr:colOff>509588</xdr:colOff>
      <xdr:row>12</xdr:row>
      <xdr:rowOff>178204</xdr:rowOff>
    </xdr:to>
    <xdr:cxnSp macro="">
      <xdr:nvCxnSpPr>
        <xdr:cNvPr id="10" name="Gebogen verbindingslijn 2">
          <a:extLst>
            <a:ext uri="{FF2B5EF4-FFF2-40B4-BE49-F238E27FC236}">
              <a16:creationId xmlns:a16="http://schemas.microsoft.com/office/drawing/2014/main" id="{ABB4BA24-B7CF-4500-8CBF-7212B2ABDB5D}"/>
            </a:ext>
          </a:extLst>
        </xdr:cNvPr>
        <xdr:cNvCxnSpPr/>
      </xdr:nvCxnSpPr>
      <xdr:spPr>
        <a:xfrm rot="10800000">
          <a:off x="8823960" y="2324100"/>
          <a:ext cx="509588" cy="94384"/>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22</xdr:row>
      <xdr:rowOff>76200</xdr:rowOff>
    </xdr:from>
    <xdr:to>
      <xdr:col>11</xdr:col>
      <xdr:colOff>509588</xdr:colOff>
      <xdr:row>22</xdr:row>
      <xdr:rowOff>170584</xdr:rowOff>
    </xdr:to>
    <xdr:cxnSp macro="">
      <xdr:nvCxnSpPr>
        <xdr:cNvPr id="11" name="Gebogen verbindingslijn 2">
          <a:extLst>
            <a:ext uri="{FF2B5EF4-FFF2-40B4-BE49-F238E27FC236}">
              <a16:creationId xmlns:a16="http://schemas.microsoft.com/office/drawing/2014/main" id="{9E817A2A-2353-4A86-BE27-D997409BA987}"/>
            </a:ext>
          </a:extLst>
        </xdr:cNvPr>
        <xdr:cNvCxnSpPr/>
      </xdr:nvCxnSpPr>
      <xdr:spPr>
        <a:xfrm rot="10800000">
          <a:off x="8823960" y="4351020"/>
          <a:ext cx="509588" cy="94384"/>
        </a:xfrm>
        <a:prstGeom prst="bentConnector3">
          <a:avLst>
            <a:gd name="adj1" fmla="val 122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333890</xdr:colOff>
      <xdr:row>20</xdr:row>
      <xdr:rowOff>127817</xdr:rowOff>
    </xdr:from>
    <xdr:to>
      <xdr:col>21</xdr:col>
      <xdr:colOff>175573</xdr:colOff>
      <xdr:row>45</xdr:row>
      <xdr:rowOff>78624</xdr:rowOff>
    </xdr:to>
    <xdr:pic>
      <xdr:nvPicPr>
        <xdr:cNvPr id="4" name="Afbeelding 3" descr="Afbeelding met tekst, schermopname, nummer, ontwerp&#10;&#10;Automatisch gegenereerde beschrijving">
          <a:extLst>
            <a:ext uri="{FF2B5EF4-FFF2-40B4-BE49-F238E27FC236}">
              <a16:creationId xmlns:a16="http://schemas.microsoft.com/office/drawing/2014/main" id="{6BDB38F2-7DA0-AF4D-DC67-8BC0D9DA11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09261" y="4046674"/>
          <a:ext cx="7505226" cy="483032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onique van Scherpenzeel" id="{DED6E001-B5BA-4447-BDD2-C1E0A3BBB8CF}" userId="S::m.vanscherpenzeel@geonovum.nl::c2cc4e2a-5857-4f9e-a5be-eac8c8d58ae9"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2" dT="2024-02-22T09:45:24.21" personId="{DED6E001-B5BA-4447-BDD2-C1E0A3BBB8CF}" id="{88E9F795-7764-4629-93E8-286D3034047B}">
    <text>Sinds 1 januari 2023 zijn onze tarieven gekoppeld aan de loonkosten. Dit betekend dat een stijging in de loonkosten zal leiden tot een stijging van de tarieven. Geonovum volgt de loonontwikkeling van het CAO Rijk. Dit zijn de uurtarieven voor 2024.</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U53"/>
  <sheetViews>
    <sheetView tabSelected="1" zoomScale="80" zoomScaleNormal="80" workbookViewId="0">
      <selection activeCell="N19" sqref="N19"/>
    </sheetView>
  </sheetViews>
  <sheetFormatPr defaultRowHeight="14.4" x14ac:dyDescent="0.3"/>
  <cols>
    <col min="1" max="1" width="2.88671875" customWidth="1"/>
    <col min="2" max="2" width="5.109375" bestFit="1" customWidth="1"/>
    <col min="3" max="3" width="72.77734375" bestFit="1" customWidth="1"/>
    <col min="4" max="4" width="2.6640625" customWidth="1"/>
    <col min="5" max="7" width="4.6640625" customWidth="1"/>
    <col min="8" max="8" width="5.44140625" bestFit="1" customWidth="1"/>
    <col min="9" max="9" width="4.6640625" customWidth="1"/>
    <col min="10" max="10" width="15.21875" customWidth="1"/>
    <col min="11" max="11" width="13.88671875" bestFit="1" customWidth="1"/>
    <col min="12" max="12" width="12.44140625" bestFit="1" customWidth="1"/>
    <col min="13" max="13" width="50.21875" customWidth="1"/>
    <col min="14" max="14" width="15" customWidth="1"/>
    <col min="15" max="15" width="6" customWidth="1"/>
    <col min="16" max="18" width="4.6640625" customWidth="1"/>
  </cols>
  <sheetData>
    <row r="1" spans="2:15" ht="15" thickBot="1" x14ac:dyDescent="0.35">
      <c r="B1" s="34"/>
      <c r="C1" s="34"/>
      <c r="F1" s="20" t="s">
        <v>85</v>
      </c>
      <c r="J1" s="11" t="s">
        <v>87</v>
      </c>
      <c r="K1" s="11" t="s">
        <v>88</v>
      </c>
    </row>
    <row r="2" spans="2:15" ht="16.2" thickBot="1" x14ac:dyDescent="0.35">
      <c r="B2" s="35"/>
      <c r="C2" s="37" t="s">
        <v>95</v>
      </c>
      <c r="D2" s="32"/>
      <c r="E2" s="33"/>
      <c r="F2" s="32"/>
      <c r="G2" s="32"/>
      <c r="H2" s="33">
        <f>SUM(H7:H40)</f>
        <v>110</v>
      </c>
      <c r="I2" s="32"/>
      <c r="J2" s="36" t="e">
        <f>SUM(J6,J11,J20,J30,J37,J42)</f>
        <v>#N/A</v>
      </c>
      <c r="K2" s="12" t="e">
        <f>J2*1.21</f>
        <v>#N/A</v>
      </c>
    </row>
    <row r="3" spans="2:15" x14ac:dyDescent="0.3">
      <c r="B3" s="6"/>
      <c r="C3" s="6"/>
      <c r="E3" s="1"/>
      <c r="J3" s="6"/>
      <c r="N3" s="1" t="s">
        <v>76</v>
      </c>
    </row>
    <row r="4" spans="2:15" x14ac:dyDescent="0.3">
      <c r="C4" s="19" t="s">
        <v>86</v>
      </c>
    </row>
    <row r="5" spans="2:15" x14ac:dyDescent="0.3">
      <c r="E5" s="1" t="s">
        <v>29</v>
      </c>
      <c r="F5" s="1" t="s">
        <v>43</v>
      </c>
      <c r="G5" s="1" t="s">
        <v>35</v>
      </c>
      <c r="H5" t="s">
        <v>30</v>
      </c>
      <c r="J5" t="s">
        <v>31</v>
      </c>
      <c r="N5" s="1" t="s">
        <v>29</v>
      </c>
      <c r="O5" t="s">
        <v>66</v>
      </c>
    </row>
    <row r="6" spans="2:15" ht="17.399999999999999" x14ac:dyDescent="0.45">
      <c r="B6" s="29">
        <v>2</v>
      </c>
      <c r="C6" s="30" t="s">
        <v>24</v>
      </c>
      <c r="J6" s="7">
        <f>SUM(K7:K9)</f>
        <v>11000</v>
      </c>
      <c r="N6" s="1" t="s">
        <v>43</v>
      </c>
      <c r="O6" t="s">
        <v>67</v>
      </c>
    </row>
    <row r="7" spans="2:15" ht="15.6" x14ac:dyDescent="0.3">
      <c r="B7" s="31" t="s">
        <v>57</v>
      </c>
      <c r="C7" s="31" t="s">
        <v>0</v>
      </c>
      <c r="E7" s="8">
        <v>4</v>
      </c>
      <c r="F7" s="8">
        <v>1.5</v>
      </c>
      <c r="G7" s="8" t="s">
        <v>33</v>
      </c>
      <c r="H7" s="3">
        <f>E7*F7</f>
        <v>6</v>
      </c>
      <c r="K7" s="4">
        <f>H7*LOOKUP(G7,Lookup!$B$3:$B$10,Lookup!$C$3:$C$10)</f>
        <v>600</v>
      </c>
      <c r="M7" s="4"/>
    </row>
    <row r="8" spans="2:15" ht="15.6" x14ac:dyDescent="0.3">
      <c r="B8" s="31" t="s">
        <v>58</v>
      </c>
      <c r="C8" s="31" t="s">
        <v>1</v>
      </c>
      <c r="E8" s="8">
        <v>6</v>
      </c>
      <c r="F8" s="8">
        <v>12</v>
      </c>
      <c r="G8" s="8" t="s">
        <v>33</v>
      </c>
      <c r="H8" s="3">
        <f t="shared" ref="H8:H40" si="0">E8*F8</f>
        <v>72</v>
      </c>
      <c r="K8" s="4">
        <f>H8*LOOKUP(G8,Lookup!$B$3:$B$10,Lookup!$C$3:$C$10)</f>
        <v>7200</v>
      </c>
      <c r="M8" s="16"/>
      <c r="N8" s="1" t="s">
        <v>68</v>
      </c>
    </row>
    <row r="9" spans="2:15" ht="15.6" x14ac:dyDescent="0.3">
      <c r="B9" s="31" t="s">
        <v>59</v>
      </c>
      <c r="C9" s="31" t="s">
        <v>2</v>
      </c>
      <c r="E9" s="8">
        <v>4</v>
      </c>
      <c r="F9" s="8">
        <v>8</v>
      </c>
      <c r="G9" s="8" t="s">
        <v>33</v>
      </c>
      <c r="H9" s="3">
        <f t="shared" si="0"/>
        <v>32</v>
      </c>
      <c r="K9" s="4">
        <f>H9*LOOKUP(G9,Lookup!$B$3:$B$10,Lookup!$C$3:$C$10)</f>
        <v>3200</v>
      </c>
      <c r="M9" s="16"/>
      <c r="N9" t="s">
        <v>69</v>
      </c>
      <c r="O9" t="s">
        <v>70</v>
      </c>
    </row>
    <row r="10" spans="2:15" x14ac:dyDescent="0.3">
      <c r="B10" s="13"/>
    </row>
    <row r="11" spans="2:15" ht="17.399999999999999" x14ac:dyDescent="0.45">
      <c r="B11" s="23">
        <v>3</v>
      </c>
      <c r="C11" s="23" t="s">
        <v>25</v>
      </c>
      <c r="J11" s="7" t="e">
        <f>SUM(K12:K18)</f>
        <v>#N/A</v>
      </c>
      <c r="N11" s="1" t="s">
        <v>35</v>
      </c>
      <c r="O11" t="s">
        <v>72</v>
      </c>
    </row>
    <row r="12" spans="2:15" ht="15.6" x14ac:dyDescent="0.3">
      <c r="B12" s="24" t="s">
        <v>3</v>
      </c>
      <c r="C12" s="24" t="s">
        <v>11</v>
      </c>
      <c r="E12" s="8"/>
      <c r="F12" s="8"/>
      <c r="G12" s="8"/>
      <c r="H12" s="3">
        <f t="shared" si="0"/>
        <v>0</v>
      </c>
      <c r="K12" s="4" t="e">
        <f>H12*LOOKUP(G12,Lookup!$B$3:$B$10,Lookup!$C$3:$C$10)</f>
        <v>#N/A</v>
      </c>
      <c r="N12" t="s">
        <v>33</v>
      </c>
      <c r="O12" t="s">
        <v>73</v>
      </c>
    </row>
    <row r="13" spans="2:15" ht="15.6" x14ac:dyDescent="0.3">
      <c r="B13" s="24" t="s">
        <v>7</v>
      </c>
      <c r="C13" s="24" t="s">
        <v>4</v>
      </c>
      <c r="K13" s="5" t="e">
        <f>SUM(L14:L15)</f>
        <v>#N/A</v>
      </c>
      <c r="L13" s="4"/>
      <c r="M13" s="4"/>
      <c r="N13" t="s">
        <v>44</v>
      </c>
      <c r="O13" t="s">
        <v>74</v>
      </c>
    </row>
    <row r="14" spans="2:15" ht="15.6" x14ac:dyDescent="0.3">
      <c r="B14" s="24" t="s">
        <v>60</v>
      </c>
      <c r="C14" s="24" t="s">
        <v>5</v>
      </c>
      <c r="E14" s="8"/>
      <c r="F14" s="8"/>
      <c r="G14" s="8"/>
      <c r="H14" s="3">
        <f t="shared" si="0"/>
        <v>0</v>
      </c>
      <c r="K14" s="4"/>
      <c r="L14" s="4" t="e">
        <f>H14*LOOKUP(G14,Lookup!$B$3:$B$10,Lookup!$C$3:$C$10)</f>
        <v>#N/A</v>
      </c>
      <c r="M14" s="4"/>
      <c r="N14" t="s">
        <v>34</v>
      </c>
      <c r="O14" t="s">
        <v>75</v>
      </c>
    </row>
    <row r="15" spans="2:15" ht="15.6" x14ac:dyDescent="0.3">
      <c r="B15" s="24" t="s">
        <v>61</v>
      </c>
      <c r="C15" s="24" t="s">
        <v>6</v>
      </c>
      <c r="E15" s="8"/>
      <c r="F15" s="8"/>
      <c r="G15" s="8"/>
      <c r="H15" s="3">
        <f t="shared" si="0"/>
        <v>0</v>
      </c>
      <c r="K15" s="4"/>
      <c r="L15" s="4" t="e">
        <f>H15*LOOKUP(G15,Lookup!$B$3:$B$10,Lookup!$C$3:$C$10)</f>
        <v>#N/A</v>
      </c>
      <c r="M15" s="4"/>
    </row>
    <row r="16" spans="2:15" ht="15.6" x14ac:dyDescent="0.3">
      <c r="B16" s="24" t="s">
        <v>62</v>
      </c>
      <c r="C16" s="24" t="s">
        <v>42</v>
      </c>
      <c r="E16" s="8"/>
      <c r="F16" s="8"/>
      <c r="G16" s="8"/>
      <c r="H16" s="3">
        <f>E16*F16</f>
        <v>0</v>
      </c>
      <c r="K16" s="4" t="e">
        <f>H16*LOOKUP(G16,Lookup!$B$3:$B$10,Lookup!$C$3:$C$10)</f>
        <v>#N/A</v>
      </c>
      <c r="M16" s="4"/>
      <c r="N16" s="1" t="s">
        <v>68</v>
      </c>
    </row>
    <row r="17" spans="2:21" ht="15.6" x14ac:dyDescent="0.3">
      <c r="B17" s="24" t="s">
        <v>63</v>
      </c>
      <c r="C17" s="24" t="s">
        <v>12</v>
      </c>
      <c r="E17" s="8"/>
      <c r="F17" s="8"/>
      <c r="G17" s="8"/>
      <c r="H17" s="3">
        <f t="shared" si="0"/>
        <v>0</v>
      </c>
      <c r="K17" s="4" t="e">
        <f>H17*LOOKUP(G17,Lookup!$B$3:$B$10,Lookup!$C$3:$C$10)</f>
        <v>#N/A</v>
      </c>
      <c r="M17" s="4"/>
      <c r="N17" s="1" t="s">
        <v>71</v>
      </c>
    </row>
    <row r="18" spans="2:21" ht="15.6" x14ac:dyDescent="0.3">
      <c r="B18" s="24" t="s">
        <v>64</v>
      </c>
      <c r="C18" s="24" t="s">
        <v>41</v>
      </c>
      <c r="E18" s="8"/>
      <c r="F18" s="8"/>
      <c r="G18" s="8"/>
      <c r="H18" s="3">
        <f t="shared" si="0"/>
        <v>0</v>
      </c>
      <c r="K18" s="4" t="e">
        <f>H18*LOOKUP(G18,Lookup!$B$3:$B$10,Lookup!$C$3:$C$10)</f>
        <v>#N/A</v>
      </c>
      <c r="M18" s="16"/>
      <c r="N18" s="18" t="s">
        <v>96</v>
      </c>
      <c r="O18" s="18"/>
      <c r="P18" s="18"/>
      <c r="Q18" s="18"/>
      <c r="R18" s="18"/>
      <c r="S18" s="18"/>
      <c r="T18" s="18"/>
      <c r="U18" s="18"/>
    </row>
    <row r="19" spans="2:21" x14ac:dyDescent="0.3">
      <c r="B19" s="13"/>
      <c r="C19" s="2"/>
      <c r="M19" s="4"/>
    </row>
    <row r="20" spans="2:21" ht="17.399999999999999" x14ac:dyDescent="0.45">
      <c r="B20" s="25">
        <v>4</v>
      </c>
      <c r="C20" s="25" t="s">
        <v>26</v>
      </c>
      <c r="J20" s="7" t="e">
        <f>SUM(K21:K28)</f>
        <v>#N/A</v>
      </c>
      <c r="M20" s="4"/>
    </row>
    <row r="21" spans="2:21" ht="15.6" x14ac:dyDescent="0.3">
      <c r="B21" s="26" t="s">
        <v>13</v>
      </c>
      <c r="C21" s="26" t="s">
        <v>38</v>
      </c>
      <c r="E21" s="8"/>
      <c r="F21" s="8"/>
      <c r="G21" s="8"/>
      <c r="H21" s="3">
        <f>E21*F21</f>
        <v>0</v>
      </c>
      <c r="K21" s="4" t="e">
        <f>H21*LOOKUP(G21,Lookup!$B$3:$B$10,Lookup!$C$3:$C$10)</f>
        <v>#N/A</v>
      </c>
      <c r="M21" s="16"/>
    </row>
    <row r="22" spans="2:21" ht="15.6" x14ac:dyDescent="0.3">
      <c r="B22" s="26" t="s">
        <v>14</v>
      </c>
      <c r="C22" s="26" t="s">
        <v>83</v>
      </c>
      <c r="E22" s="8"/>
      <c r="F22" s="8"/>
      <c r="G22" s="8"/>
      <c r="H22" s="3">
        <f>E22*F22</f>
        <v>0</v>
      </c>
      <c r="K22" s="4" t="e">
        <f>H22*LOOKUP(G22,Lookup!$B$3:$B$10,Lookup!$C$3:$C$10)</f>
        <v>#N/A</v>
      </c>
    </row>
    <row r="23" spans="2:21" ht="15.6" x14ac:dyDescent="0.3">
      <c r="B23" s="26" t="s">
        <v>15</v>
      </c>
      <c r="C23" s="26" t="s">
        <v>39</v>
      </c>
      <c r="K23" s="5" t="e">
        <f>SUM(L24:L26)</f>
        <v>#N/A</v>
      </c>
      <c r="L23" s="4"/>
      <c r="M23" s="4"/>
    </row>
    <row r="24" spans="2:21" ht="15.6" x14ac:dyDescent="0.3">
      <c r="B24" s="26" t="s">
        <v>89</v>
      </c>
      <c r="C24" s="26" t="s">
        <v>9</v>
      </c>
      <c r="E24" s="8"/>
      <c r="F24" s="8"/>
      <c r="G24" s="8"/>
      <c r="H24" s="3">
        <f>E24*F24</f>
        <v>0</v>
      </c>
      <c r="K24" s="4"/>
      <c r="L24" s="4" t="e">
        <f>H24*LOOKUP(G24,Lookup!$B$3:$B$10,Lookup!$C$3:$C$10)</f>
        <v>#N/A</v>
      </c>
      <c r="M24" s="4"/>
      <c r="N24" s="14"/>
    </row>
    <row r="25" spans="2:21" ht="15.6" x14ac:dyDescent="0.3">
      <c r="B25" s="26" t="s">
        <v>90</v>
      </c>
      <c r="C25" s="26" t="s">
        <v>8</v>
      </c>
      <c r="E25" s="8"/>
      <c r="F25" s="8"/>
      <c r="G25" s="8"/>
      <c r="H25" s="3">
        <f>E25*F25</f>
        <v>0</v>
      </c>
      <c r="L25" s="4" t="e">
        <f>H25*LOOKUP(G25,Lookup!$B$3:$B$10,Lookup!$C$3:$C$10)</f>
        <v>#N/A</v>
      </c>
      <c r="M25" s="4"/>
    </row>
    <row r="26" spans="2:21" ht="15.6" x14ac:dyDescent="0.3">
      <c r="B26" s="26" t="s">
        <v>91</v>
      </c>
      <c r="C26" s="26" t="s">
        <v>10</v>
      </c>
      <c r="E26" s="8"/>
      <c r="F26" s="8"/>
      <c r="G26" s="8"/>
      <c r="H26" s="3">
        <f>E26*F26</f>
        <v>0</v>
      </c>
      <c r="L26" s="4" t="e">
        <f>H26*LOOKUP(G26,Lookup!$B$3:$B$10,Lookup!$C$3:$C$10)</f>
        <v>#N/A</v>
      </c>
      <c r="M26" s="4"/>
    </row>
    <row r="27" spans="2:21" ht="15.6" x14ac:dyDescent="0.3">
      <c r="B27" s="26" t="s">
        <v>16</v>
      </c>
      <c r="C27" s="26" t="s">
        <v>94</v>
      </c>
      <c r="E27" s="8"/>
      <c r="F27" s="8"/>
      <c r="G27" s="8"/>
      <c r="H27" s="3">
        <f>E27*F27</f>
        <v>0</v>
      </c>
      <c r="K27" s="4" t="e">
        <f>H27*LOOKUP(G27,Lookup!$B$3:$B$10,Lookup!$C$3:$C$10)</f>
        <v>#N/A</v>
      </c>
      <c r="M27" s="16"/>
    </row>
    <row r="28" spans="2:21" ht="15.6" x14ac:dyDescent="0.3">
      <c r="B28" s="26" t="s">
        <v>17</v>
      </c>
      <c r="C28" s="26" t="s">
        <v>40</v>
      </c>
      <c r="E28" s="8"/>
      <c r="F28" s="8"/>
      <c r="G28" s="8"/>
      <c r="H28" s="3">
        <f>E28*F28</f>
        <v>0</v>
      </c>
      <c r="K28" s="4" t="e">
        <f>H28*LOOKUP(G28,Lookup!$B$3:$B$10,Lookup!$C$3:$C$10)</f>
        <v>#N/A</v>
      </c>
      <c r="M28" s="4"/>
    </row>
    <row r="30" spans="2:21" ht="17.399999999999999" x14ac:dyDescent="0.45">
      <c r="B30" s="21">
        <v>5</v>
      </c>
      <c r="C30" s="21" t="s">
        <v>27</v>
      </c>
      <c r="J30" s="7" t="e">
        <f>SUM(K31:K35)</f>
        <v>#N/A</v>
      </c>
      <c r="M30" s="14"/>
    </row>
    <row r="31" spans="2:21" ht="15.6" x14ac:dyDescent="0.3">
      <c r="B31" s="22" t="s">
        <v>18</v>
      </c>
      <c r="C31" s="22" t="s">
        <v>84</v>
      </c>
      <c r="E31" s="8"/>
      <c r="F31" s="8"/>
      <c r="G31" s="8"/>
      <c r="H31" s="3">
        <f t="shared" si="0"/>
        <v>0</v>
      </c>
      <c r="K31" s="4" t="e">
        <f>H31*LOOKUP(G31,Lookup!$B$3:$B$10,Lookup!$C$3:$C$10)</f>
        <v>#N/A</v>
      </c>
      <c r="L31" s="4"/>
    </row>
    <row r="32" spans="2:21" ht="15.6" x14ac:dyDescent="0.3">
      <c r="B32" s="22" t="s">
        <v>20</v>
      </c>
      <c r="C32" s="22" t="s">
        <v>19</v>
      </c>
      <c r="E32" s="8"/>
      <c r="F32" s="8"/>
      <c r="G32" s="8"/>
      <c r="H32" s="3">
        <f t="shared" si="0"/>
        <v>0</v>
      </c>
      <c r="K32" s="4" t="e">
        <f>H32*LOOKUP(G32,Lookup!$B$3:$B$10,Lookup!$C$3:$C$10)</f>
        <v>#N/A</v>
      </c>
      <c r="L32" s="4"/>
    </row>
    <row r="33" spans="2:13" ht="15.6" x14ac:dyDescent="0.3">
      <c r="B33" s="22" t="s">
        <v>65</v>
      </c>
      <c r="C33" s="22" t="s">
        <v>36</v>
      </c>
      <c r="E33" s="8"/>
      <c r="F33" s="8"/>
      <c r="G33" s="8"/>
      <c r="H33" s="3">
        <f t="shared" si="0"/>
        <v>0</v>
      </c>
      <c r="K33" s="4" t="e">
        <f>H33*LOOKUP(G33,Lookup!$B$3:$B$10,Lookup!$C$3:$C$10)</f>
        <v>#N/A</v>
      </c>
      <c r="L33" s="4"/>
      <c r="M33" s="4"/>
    </row>
    <row r="34" spans="2:13" ht="15.6" x14ac:dyDescent="0.3">
      <c r="B34" s="22" t="s">
        <v>81</v>
      </c>
      <c r="C34" s="22" t="s">
        <v>37</v>
      </c>
      <c r="E34" s="8"/>
      <c r="F34" s="8"/>
      <c r="G34" s="8"/>
      <c r="H34" s="3">
        <f t="shared" si="0"/>
        <v>0</v>
      </c>
      <c r="K34" s="4" t="e">
        <f>H34*LOOKUP(G34,Lookup!$B$3:$B$10,Lookup!$C$3:$C$10)</f>
        <v>#N/A</v>
      </c>
      <c r="L34" s="4"/>
      <c r="M34" s="17"/>
    </row>
    <row r="35" spans="2:13" ht="15.6" x14ac:dyDescent="0.3">
      <c r="B35" s="22" t="s">
        <v>82</v>
      </c>
      <c r="C35" s="22" t="s">
        <v>92</v>
      </c>
      <c r="E35" s="8"/>
      <c r="F35" s="8"/>
      <c r="G35" s="8"/>
      <c r="H35" s="3">
        <f t="shared" si="0"/>
        <v>0</v>
      </c>
      <c r="K35" s="4" t="e">
        <f>H35*LOOKUP(G35,Lookup!$B$3:$B$10,Lookup!$C$3:$C$10)</f>
        <v>#N/A</v>
      </c>
      <c r="L35" s="4"/>
      <c r="M35" s="4"/>
    </row>
    <row r="36" spans="2:13" x14ac:dyDescent="0.3">
      <c r="B36" s="13"/>
      <c r="L36" s="4"/>
      <c r="M36" s="4"/>
    </row>
    <row r="37" spans="2:13" ht="17.399999999999999" x14ac:dyDescent="0.45">
      <c r="B37" s="27">
        <v>6</v>
      </c>
      <c r="C37" s="27" t="s">
        <v>28</v>
      </c>
      <c r="J37" s="7" t="e">
        <f>SUM(K38:K40)</f>
        <v>#N/A</v>
      </c>
      <c r="M37" s="4"/>
    </row>
    <row r="38" spans="2:13" ht="15.6" x14ac:dyDescent="0.3">
      <c r="B38" s="28" t="s">
        <v>78</v>
      </c>
      <c r="C38" s="28" t="s">
        <v>22</v>
      </c>
      <c r="E38" s="8"/>
      <c r="F38" s="8"/>
      <c r="G38" s="8"/>
      <c r="H38" s="3">
        <f t="shared" si="0"/>
        <v>0</v>
      </c>
      <c r="K38" s="4" t="e">
        <f>H38*LOOKUP(G38,Lookup!$B$3:$B$10,Lookup!$C$3:$C$10)</f>
        <v>#N/A</v>
      </c>
      <c r="L38" s="4"/>
    </row>
    <row r="39" spans="2:13" ht="15.6" x14ac:dyDescent="0.3">
      <c r="B39" s="28" t="s">
        <v>79</v>
      </c>
      <c r="C39" s="28" t="s">
        <v>21</v>
      </c>
      <c r="E39" s="8"/>
      <c r="F39" s="8"/>
      <c r="G39" s="8"/>
      <c r="H39" s="3">
        <f t="shared" si="0"/>
        <v>0</v>
      </c>
      <c r="K39" s="4" t="e">
        <f>H39*LOOKUP(G39,Lookup!$B$3:$B$10,Lookup!$C$3:$C$10)</f>
        <v>#N/A</v>
      </c>
      <c r="L39" s="4"/>
    </row>
    <row r="40" spans="2:13" ht="15.6" x14ac:dyDescent="0.3">
      <c r="B40" s="28" t="s">
        <v>80</v>
      </c>
      <c r="C40" s="28" t="s">
        <v>23</v>
      </c>
      <c r="E40" s="8"/>
      <c r="F40" s="8"/>
      <c r="G40" s="8"/>
      <c r="H40" s="3">
        <f t="shared" si="0"/>
        <v>0</v>
      </c>
      <c r="K40" s="4" t="e">
        <f>H40*LOOKUP(G40,Lookup!$B$3:$B$10,Lookup!$C$3:$C$10)</f>
        <v>#N/A</v>
      </c>
      <c r="L40" s="4"/>
      <c r="M40" s="16"/>
    </row>
    <row r="41" spans="2:13" x14ac:dyDescent="0.3">
      <c r="B41" s="13"/>
      <c r="C41" s="2"/>
      <c r="M41" s="4"/>
    </row>
    <row r="42" spans="2:13" ht="16.2" x14ac:dyDescent="0.45">
      <c r="B42" s="1"/>
      <c r="C42" s="9" t="s">
        <v>77</v>
      </c>
      <c r="J42" s="7">
        <f>SUM(H43:H53)</f>
        <v>0</v>
      </c>
      <c r="M42" s="16"/>
    </row>
    <row r="43" spans="2:13" x14ac:dyDescent="0.3">
      <c r="C43" s="15" t="s">
        <v>46</v>
      </c>
      <c r="H43" s="8"/>
    </row>
    <row r="44" spans="2:13" x14ac:dyDescent="0.3">
      <c r="C44" s="10" t="s">
        <v>54</v>
      </c>
      <c r="H44" s="8"/>
    </row>
    <row r="45" spans="2:13" x14ac:dyDescent="0.3">
      <c r="C45" s="10" t="s">
        <v>55</v>
      </c>
      <c r="H45" s="8"/>
    </row>
    <row r="46" spans="2:13" x14ac:dyDescent="0.3">
      <c r="C46" s="15" t="s">
        <v>47</v>
      </c>
      <c r="H46" s="8"/>
    </row>
    <row r="47" spans="2:13" x14ac:dyDescent="0.3">
      <c r="C47" s="15" t="s">
        <v>48</v>
      </c>
      <c r="H47" s="8"/>
    </row>
    <row r="48" spans="2:13" x14ac:dyDescent="0.3">
      <c r="C48" s="15" t="s">
        <v>49</v>
      </c>
      <c r="H48" s="8"/>
    </row>
    <row r="49" spans="3:8" x14ac:dyDescent="0.3">
      <c r="C49" s="15" t="s">
        <v>50</v>
      </c>
      <c r="H49" s="8"/>
    </row>
    <row r="50" spans="3:8" x14ac:dyDescent="0.3">
      <c r="C50" s="10" t="s">
        <v>51</v>
      </c>
      <c r="H50" s="8"/>
    </row>
    <row r="51" spans="3:8" x14ac:dyDescent="0.3">
      <c r="C51" s="10" t="s">
        <v>52</v>
      </c>
      <c r="H51" s="8"/>
    </row>
    <row r="52" spans="3:8" x14ac:dyDescent="0.3">
      <c r="C52" s="10" t="s">
        <v>56</v>
      </c>
      <c r="H52" s="8"/>
    </row>
    <row r="53" spans="3:8" x14ac:dyDescent="0.3">
      <c r="C53" s="15" t="s">
        <v>53</v>
      </c>
      <c r="H53" s="8"/>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10"/>
  <sheetViews>
    <sheetView workbookViewId="0">
      <selection activeCell="C17" sqref="C17"/>
    </sheetView>
  </sheetViews>
  <sheetFormatPr defaultRowHeight="14.4" x14ac:dyDescent="0.3"/>
  <cols>
    <col min="1" max="1" width="2" bestFit="1" customWidth="1"/>
    <col min="2" max="2" width="16.109375" customWidth="1"/>
    <col min="3" max="3" width="40.6640625" customWidth="1"/>
  </cols>
  <sheetData>
    <row r="2" spans="1:5" ht="15.6" x14ac:dyDescent="0.3">
      <c r="A2" t="s">
        <v>45</v>
      </c>
      <c r="B2" s="31" t="s">
        <v>32</v>
      </c>
      <c r="C2" s="31" t="s">
        <v>93</v>
      </c>
    </row>
    <row r="3" spans="1:5" x14ac:dyDescent="0.3">
      <c r="A3">
        <v>1</v>
      </c>
      <c r="B3" s="3" t="s">
        <v>33</v>
      </c>
      <c r="C3" s="38">
        <v>100</v>
      </c>
      <c r="E3" s="1"/>
    </row>
    <row r="4" spans="1:5" x14ac:dyDescent="0.3">
      <c r="A4">
        <v>2</v>
      </c>
      <c r="B4" s="3" t="s">
        <v>34</v>
      </c>
      <c r="C4" s="38">
        <v>60</v>
      </c>
    </row>
    <row r="5" spans="1:5" x14ac:dyDescent="0.3">
      <c r="A5">
        <v>3</v>
      </c>
      <c r="B5" s="3" t="s">
        <v>44</v>
      </c>
      <c r="C5" s="38">
        <v>80</v>
      </c>
    </row>
    <row r="6" spans="1:5" x14ac:dyDescent="0.3">
      <c r="A6">
        <v>4</v>
      </c>
      <c r="B6" s="3"/>
      <c r="C6" s="3"/>
    </row>
    <row r="7" spans="1:5" x14ac:dyDescent="0.3">
      <c r="A7">
        <v>5</v>
      </c>
      <c r="B7" s="3"/>
      <c r="C7" s="3"/>
    </row>
    <row r="8" spans="1:5" x14ac:dyDescent="0.3">
      <c r="A8">
        <v>6</v>
      </c>
      <c r="B8" s="3"/>
      <c r="C8" s="3"/>
    </row>
    <row r="9" spans="1:5" x14ac:dyDescent="0.3">
      <c r="A9">
        <v>7</v>
      </c>
      <c r="B9" s="3"/>
      <c r="C9" s="3"/>
    </row>
    <row r="10" spans="1:5" x14ac:dyDescent="0.3">
      <c r="A10">
        <v>8</v>
      </c>
      <c r="B10" s="3"/>
      <c r="C10" s="3"/>
    </row>
  </sheetData>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c44ec9-467a-4b39-aa24-1bf6823fbf3e">
      <Terms xmlns="http://schemas.microsoft.com/office/infopath/2007/PartnerControls"/>
    </lcf76f155ced4ddcb4097134ff3c332f>
    <TaxCatchAll xmlns="266c05ca-9f67-4d96-b6af-c25f6e57d25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F02CBB20E76C4BACE82CF2F024693C" ma:contentTypeVersion="16" ma:contentTypeDescription="Een nieuw document maken." ma:contentTypeScope="" ma:versionID="9f37a40975ccb6cc5f850b589e32915b">
  <xsd:schema xmlns:xsd="http://www.w3.org/2001/XMLSchema" xmlns:xs="http://www.w3.org/2001/XMLSchema" xmlns:p="http://schemas.microsoft.com/office/2006/metadata/properties" xmlns:ns2="33c44ec9-467a-4b39-aa24-1bf6823fbf3e" xmlns:ns3="266c05ca-9f67-4d96-b6af-c25f6e57d25c" targetNamespace="http://schemas.microsoft.com/office/2006/metadata/properties" ma:root="true" ma:fieldsID="86125ab0d16ac2cffd01d0c06cd2dd9f" ns2:_="" ns3:_="">
    <xsd:import namespace="33c44ec9-467a-4b39-aa24-1bf6823fbf3e"/>
    <xsd:import namespace="266c05ca-9f67-4d96-b6af-c25f6e57d25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44ec9-467a-4b39-aa24-1bf6823fbf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ece1ab0c-3d38-4605-9abd-f7fc75f3b0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6c05ca-9f67-4d96-b6af-c25f6e57d25c" elementFormDefault="qualified">
    <xsd:import namespace="http://schemas.microsoft.com/office/2006/documentManagement/types"/>
    <xsd:import namespace="http://schemas.microsoft.com/office/infopath/2007/PartnerControls"/>
    <xsd:element name="SharedWithUsers" ma:index="16"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fce85065-5d94-46c5-8d5f-809674c50e9c}" ma:internalName="TaxCatchAll" ma:showField="CatchAllData" ma:web="266c05ca-9f67-4d96-b6af-c25f6e57d2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DC06E8-CED0-4552-9405-53FD786C9AD9}">
  <ds:schemaRefs>
    <ds:schemaRef ds:uri="33c44ec9-467a-4b39-aa24-1bf6823fbf3e"/>
    <ds:schemaRef ds:uri="http://purl.org/dc/terms/"/>
    <ds:schemaRef ds:uri="http://schemas.microsoft.com/office/2006/documentManagement/types"/>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 ds:uri="266c05ca-9f67-4d96-b6af-c25f6e57d25c"/>
    <ds:schemaRef ds:uri="http://www.w3.org/XML/1998/namespace"/>
  </ds:schemaRefs>
</ds:datastoreItem>
</file>

<file path=customXml/itemProps2.xml><?xml version="1.0" encoding="utf-8"?>
<ds:datastoreItem xmlns:ds="http://schemas.openxmlformats.org/officeDocument/2006/customXml" ds:itemID="{94D27558-074D-4FD5-8577-B86A81D17F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c44ec9-467a-4b39-aa24-1bf6823fbf3e"/>
    <ds:schemaRef ds:uri="266c05ca-9f67-4d96-b6af-c25f6e57d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9C51B7-516E-4A56-9542-5AE5305551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Werkzaamheden</vt:lpstr>
      <vt:lpstr>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Geonovum BOMOS rekenmodel</dc:title>
  <dc:creator>Monique van Scherpenzeel</dc:creator>
  <cp:keywords>Geonovum; BOMOS; rekenmodel; template</cp:keywords>
  <cp:lastModifiedBy>Monique van Scherpenzeel</cp:lastModifiedBy>
  <cp:lastPrinted>2018-03-28T06:57:21Z</cp:lastPrinted>
  <dcterms:created xsi:type="dcterms:W3CDTF">2018-03-27T08:10:05Z</dcterms:created>
  <dcterms:modified xsi:type="dcterms:W3CDTF">2024-02-22T10:57:17Z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0x01010096F02CBB20E76C4BACE82CF2F024693C</vt:lpwstr>
  </property>
  <property fmtid="{D5CDD505-2E9C-101B-9397-08002B2CF9AE}" pid="3" name="Order">
    <vt:r8>25400</vt:r8>
  </property>
  <property fmtid="{D5CDD505-2E9C-101B-9397-08002B2CF9AE}" pid="4" name="MediaServiceImageTags">
    <vt:lpwstr/>
  </property>
</Properties>
</file>